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mayer\Desktop\"/>
    </mc:Choice>
  </mc:AlternateContent>
  <xr:revisionPtr revIDLastSave="0" documentId="13_ncr:1_{4CB85A48-FB42-467C-BA14-FC977E9D1E53}" xr6:coauthVersionLast="47" xr6:coauthVersionMax="47" xr10:uidLastSave="{00000000-0000-0000-0000-000000000000}"/>
  <bookViews>
    <workbookView xWindow="-120" yWindow="-120" windowWidth="29040" windowHeight="15720" xr2:uid="{3E652450-5C8B-4896-A13A-F05826B3CDB1}"/>
  </bookViews>
  <sheets>
    <sheet name="Modulwahlhilfe" sheetId="1" r:id="rId1"/>
  </sheets>
  <definedNames>
    <definedName name="_xlnm.Print_Area" localSheetId="0">Modulwahlhilfe!$F$7:$K$56</definedName>
    <definedName name="Pflichtmodule_I">Modulwahlhilfe!$H$11:$H$19,Modulwahlhilfe!$H$22,Modulwahlhilfe!$H$25,Modulwahlhilfe!$H$28,Modulwahlhilfe!$H$31,Modulwahlhilfe!$H$32,Modulwahlhilfe!$H$38,Modulwahlhilfe!$H$41</definedName>
    <definedName name="Pflichtmodule_II">Modulwahlhilfe!$I$11:$I$19,Modulwahlhilfe!$I$22,Modulwahlhilfe!$I$25,Modulwahlhilfe!$I$28,Modulwahlhilfe!$I$41</definedName>
    <definedName name="Pflichtmodule_IIIa">Modulwahlhilfe!$J$11:$J$19,Modulwahlhilfe!$J$22,Modulwahlhilfe!$J$25,Modulwahlhilfe!$J$41</definedName>
    <definedName name="Pflichtmodule_IIIb_andere">Modulwahlhilfe!$K$11:$K$19,Modulwahlhilfe!$K$22,Modulwahlhilfe!$K$25,Modulwahlhilfe!$K$41</definedName>
    <definedName name="Pflichtmodule_IIIb_KU">Modulwahlhilfe!$K$11:$K$19,Modulwahlhilfe!$K$22,Modulwahlhilfe!$K$25,Modulwahlhilfe!$K$41,Modulwahlhilfe!$K$48,Modulwahlhilfe!$K$49</definedName>
    <definedName name="Pflichtmodule_IIIb_WE">Modulwahlhilfe!$K$11:$K$19,Modulwahlhilfe!$K$22,Modulwahlhilfe!$K$25,Modulwahlhilfe!$K$31:$K$32,Modulwahlhilfe!$K$41</definedName>
    <definedName name="Wahlmodule_I">Modulwahlhilfe!$H$23,Modulwahlhilfe!$H$26,Modulwahlhilfe!$H$29,Modulwahlhilfe!$H$33:$H$36,Modulwahlhilfe!$H$39,Modulwahlhilfe!$H$42,Modulwahlhilfe!$H$44,Modulwahlhilfe!$H$46,Modulwahlhilfe!$H$48:$H$52,Modulwahlhilfe!$H$45</definedName>
    <definedName name="Wahlmodule_II">Modulwahlhilfe!$I$23,Modulwahlhilfe!$I$26,Modulwahlhilfe!$I$29,Modulwahlhilfe!$I$31:$I$36,Modulwahlhilfe!$I$38,Modulwahlhilfe!$I$39,Modulwahlhilfe!$I$42,Modulwahlhilfe!$I$44,Modulwahlhilfe!$I$46,Modulwahlhilfe!$I$48:$I$52,Modulwahlhilfe!$I$45</definedName>
    <definedName name="Wahlmodule_IIIa">Modulwahlhilfe!$J$23,Modulwahlhilfe!$J$26,Modulwahlhilfe!$J$28,Modulwahlhilfe!$J$29,Modulwahlhilfe!$J$31,Modulwahlhilfe!$J$32,Modulwahlhilfe!$J$33,Modulwahlhilfe!$J$34,Modulwahlhilfe!$J$35,Modulwahlhilfe!$J$36,Modulwahlhilfe!$J$38,Modulwahlhilfe!$J$39,Modulwahlhilfe!$J$42,Modulwahlhilfe!$J$44,Modulwahlhilfe!$J$46,Modulwahlhilfe!$J$48:$J$52,Modulwahlhilfe!$J$45</definedName>
    <definedName name="Wahlmodule_IIIb_andere">Modulwahlhilfe!$K$23,Modulwahlhilfe!$K$26,Modulwahlhilfe!$K$28,Modulwahlhilfe!$K$29,Modulwahlhilfe!$K$31:$K$36,Modulwahlhilfe!$K$38,Modulwahlhilfe!$K$39,Modulwahlhilfe!$K$42,Modulwahlhilfe!$K$44,Modulwahlhilfe!$K$46,Modulwahlhilfe!$K$48:$K$52,Modulwahlhilfe!$K$45</definedName>
    <definedName name="Wahlmodule_IIIb_KU">Modulwahlhilfe!$K$23,Modulwahlhilfe!$K$26,Modulwahlhilfe!$K$28,Modulwahlhilfe!$K$29,Modulwahlhilfe!$K$31:$K$36,Modulwahlhilfe!$K$38,Modulwahlhilfe!$K$39,Modulwahlhilfe!$K$42,Modulwahlhilfe!$K$44,Modulwahlhilfe!$K$46,Modulwahlhilfe!$K$50:$K$52,Modulwahlhilfe!$K$45</definedName>
    <definedName name="Wahlmodule_IIIb_WE">Modulwahlhilfe!$K$23,Modulwahlhilfe!$K$26,Modulwahlhilfe!$K$28,Modulwahlhilfe!$K$29,Modulwahlhilfe!$K$33,Modulwahlhilfe!$K$34,Modulwahlhilfe!$K$35,Modulwahlhilfe!$K$36,Modulwahlhilfe!$K$38,Modulwahlhilfe!$K$39,Modulwahlhilfe!$K$42,Modulwahlhilfe!$K$44,Modulwahlhilfe!$K$46,Modulwahlhilfe!$K$48:$K$52,Modulwahlhilfe!$K$45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7" i="1" l="1"/>
  <c r="K9" i="1"/>
  <c r="O9" i="1"/>
  <c r="R26" i="1" l="1"/>
  <c r="Q26" i="1"/>
  <c r="P26" i="1"/>
  <c r="O26" i="1"/>
  <c r="R25" i="1"/>
  <c r="Q25" i="1"/>
  <c r="P25" i="1"/>
  <c r="O25" i="1"/>
  <c r="R24" i="1"/>
  <c r="Q24" i="1"/>
  <c r="P24" i="1"/>
  <c r="O24" i="1"/>
  <c r="R23" i="1" l="1"/>
  <c r="Q23" i="1"/>
  <c r="P23" i="1"/>
  <c r="O23" i="1"/>
  <c r="P22" i="1"/>
  <c r="Q22" i="1"/>
  <c r="R22" i="1"/>
  <c r="O22" i="1"/>
  <c r="R21" i="1"/>
  <c r="Q21" i="1"/>
  <c r="P21" i="1"/>
  <c r="O21" i="1"/>
  <c r="O13" i="1"/>
  <c r="O12" i="1"/>
  <c r="O11" i="1"/>
  <c r="O10" i="1"/>
  <c r="B21" i="1"/>
  <c r="B25" i="1"/>
  <c r="B29" i="1"/>
  <c r="B17" i="1"/>
  <c r="R20" i="1"/>
  <c r="K54" i="1"/>
  <c r="K53" i="1"/>
  <c r="F7" i="1"/>
  <c r="O16" i="1" l="1"/>
  <c r="J54" i="1"/>
  <c r="I54" i="1"/>
  <c r="H54" i="1"/>
  <c r="J53" i="1"/>
  <c r="I53" i="1"/>
  <c r="H53" i="1"/>
  <c r="O15" i="1" l="1"/>
  <c r="O14" i="1"/>
  <c r="H55" i="1"/>
  <c r="I55" i="1"/>
  <c r="J55" i="1"/>
  <c r="K55" i="1"/>
</calcChain>
</file>

<file path=xl/sharedStrings.xml><?xml version="1.0" encoding="utf-8"?>
<sst xmlns="http://schemas.openxmlformats.org/spreadsheetml/2006/main" count="143" uniqueCount="138">
  <si>
    <t>Lernbereich 1: Anfangsunterricht</t>
  </si>
  <si>
    <t>Texterfassung</t>
  </si>
  <si>
    <t>Einführung in die Textverarbeitung</t>
  </si>
  <si>
    <t>Informationsaustausch</t>
  </si>
  <si>
    <t>Einführung in die Bildbearbeitung</t>
  </si>
  <si>
    <t>Einführung in die Tabellenkalkulation</t>
  </si>
  <si>
    <t>Informationsbeschaffung und -präsentation</t>
  </si>
  <si>
    <t>Grundlagen elektronischer Datenverarbeitung</t>
  </si>
  <si>
    <t>Digitale Medien</t>
  </si>
  <si>
    <t>Lernbereich 2: Aufbauunterricht</t>
  </si>
  <si>
    <t>Modulblock: Textverarbeitung</t>
  </si>
  <si>
    <t>Textverarbeitung II</t>
  </si>
  <si>
    <t>Modulblock: Tabellenkalkulation</t>
  </si>
  <si>
    <t>Tabellenkalkulation II</t>
  </si>
  <si>
    <t>Modulblock: Datenbanksysteme</t>
  </si>
  <si>
    <t>Datenbanksysteme II</t>
  </si>
  <si>
    <t>Modulblock: Computergestützte Konstruktion</t>
  </si>
  <si>
    <t>Normgerechtes Konstruieren</t>
  </si>
  <si>
    <t>Durchdringungen und 3D-Baugruppen</t>
  </si>
  <si>
    <t>Werkstücke und Funktionsmodelle</t>
  </si>
  <si>
    <t>Produktentwicklung</t>
  </si>
  <si>
    <t>Modulblock: Datennetze</t>
  </si>
  <si>
    <t>Datennetze II</t>
  </si>
  <si>
    <t>Modulblock: Programmierung – Algorithmen und Objekte</t>
  </si>
  <si>
    <t>Objektorientierte Softwareentwicklung</t>
  </si>
  <si>
    <t>Logische Schaltungen</t>
  </si>
  <si>
    <t>Robotik und eingebettete Systeme</t>
  </si>
  <si>
    <t>Modulblock: Multimedia</t>
  </si>
  <si>
    <t>Computergrafik</t>
  </si>
  <si>
    <t>Computeranimation</t>
  </si>
  <si>
    <t>Audio und Video</t>
  </si>
  <si>
    <t>Webdesign</t>
  </si>
  <si>
    <t>IT-Projekt</t>
  </si>
  <si>
    <t>1.1</t>
  </si>
  <si>
    <t>1.2</t>
  </si>
  <si>
    <t>1.3</t>
  </si>
  <si>
    <t>1.4</t>
  </si>
  <si>
    <t>1.5</t>
  </si>
  <si>
    <t>1.6</t>
  </si>
  <si>
    <t>1.7</t>
  </si>
  <si>
    <t>1.8</t>
  </si>
  <si>
    <t>1.9</t>
  </si>
  <si>
    <t>2.1</t>
  </si>
  <si>
    <t>2.1.1</t>
  </si>
  <si>
    <t>2.1.2</t>
  </si>
  <si>
    <t>2.2</t>
  </si>
  <si>
    <t>2.2.1</t>
  </si>
  <si>
    <t>2.2.2</t>
  </si>
  <si>
    <t>2.3</t>
  </si>
  <si>
    <t>2.3.1</t>
  </si>
  <si>
    <t>2.3.2</t>
  </si>
  <si>
    <t>2.4</t>
  </si>
  <si>
    <t>2.4.1</t>
  </si>
  <si>
    <t>2.4.2</t>
  </si>
  <si>
    <t>2.4.3</t>
  </si>
  <si>
    <t>2.4.4</t>
  </si>
  <si>
    <t>2.4.5</t>
  </si>
  <si>
    <t>2.4.6</t>
  </si>
  <si>
    <t>2.5</t>
  </si>
  <si>
    <t>2.5.1</t>
  </si>
  <si>
    <t>2.5.2</t>
  </si>
  <si>
    <t>2.6</t>
  </si>
  <si>
    <t>2.6.1</t>
  </si>
  <si>
    <t>2.6.2</t>
  </si>
  <si>
    <t>2.7</t>
  </si>
  <si>
    <t>2.7.1</t>
  </si>
  <si>
    <t>2.7.2</t>
  </si>
  <si>
    <t>2.8</t>
  </si>
  <si>
    <t>2.8.1</t>
  </si>
  <si>
    <t>2.8.2</t>
  </si>
  <si>
    <t>2.8.3</t>
  </si>
  <si>
    <t>2.8.4</t>
  </si>
  <si>
    <t>2.8.5</t>
  </si>
  <si>
    <t>Wahlpflichtfächergruppen</t>
  </si>
  <si>
    <t>I</t>
  </si>
  <si>
    <t>II</t>
  </si>
  <si>
    <t>III a</t>
  </si>
  <si>
    <t>Schritt 1</t>
  </si>
  <si>
    <t>Schritt 2</t>
  </si>
  <si>
    <t>Schritt 3</t>
  </si>
  <si>
    <t>Festgelegte Pflichtmodule</t>
  </si>
  <si>
    <t>Festgelegte Wahlmodule</t>
  </si>
  <si>
    <t>Modulwahlhilfe</t>
  </si>
  <si>
    <t>für das Fach Informationstechnologie
an Bayerischen Realschulen</t>
  </si>
  <si>
    <t>Überprüfung</t>
  </si>
  <si>
    <t>Ergebnis</t>
  </si>
  <si>
    <t>Bitte prüfen und korrigieren Sie ggf. Ihre Eingaben.</t>
  </si>
  <si>
    <t>Gesamtzahl der Pflichtmodule aller Wahlpflichtfächergruppen</t>
  </si>
  <si>
    <t>Gesamtzahl der Wahlmodule aller Wahlpflichtfächergruppen</t>
  </si>
  <si>
    <t>IT-Unterricht in allen 9. Jahrgangsstufen</t>
  </si>
  <si>
    <t>Module gesamt</t>
  </si>
  <si>
    <t>Wahlpflichtfächerzweig III b der Schule bestimmt</t>
  </si>
  <si>
    <t>Bitte wählen Sie je Wahlpflichtfächergruppe die gewünschten Pflicht- und Wahlmodule, 
indem Sie die Jahrgangsstufe eintragen, in der das Modul stattfinden soll.
Leere Zellen mit rotem Hintergrund markieren noch nicht festgelegte Pflichtmodule.
Achten Sie bei Ihrer Wahl auf die korrekte Anzahl an Pflicht- und Wahlmodulen je Wahlpflichtfächergruppe.
Für Module des Lernbereichs 1, welche in den Jahrgangsstufen 5 oder 6 stattfinden, 
tragen Sie bitte in allen vier Wahlpflichtfächer-Spalten die entsprechende Jahrgangsstufe ein.
Füllen Sie die Zellen über die Tastatur oder die Auswahlmenüs aus. Das Kopiern von Zellen kann bedingte Formate überschreiben.</t>
  </si>
  <si>
    <t>Modul</t>
  </si>
  <si>
    <t>Einführung in die Programmierung</t>
  </si>
  <si>
    <t>Wahlpflichtfächerzweig III b</t>
  </si>
  <si>
    <t>Schulname</t>
  </si>
  <si>
    <t>Modulverteilung im Fach Informationstechnologie</t>
  </si>
  <si>
    <t>Bitte geben Sie die Daten Ihrer Schule ein.</t>
  </si>
  <si>
    <r>
      <t xml:space="preserve">Textverarbeitung I </t>
    </r>
    <r>
      <rPr>
        <vertAlign val="superscript"/>
        <sz val="10"/>
        <color theme="1"/>
        <rFont val="Calibri"/>
        <family val="2"/>
        <scheme val="minor"/>
      </rPr>
      <t>1</t>
    </r>
  </si>
  <si>
    <r>
      <t xml:space="preserve">Tabellenkalkulation I </t>
    </r>
    <r>
      <rPr>
        <vertAlign val="superscript"/>
        <sz val="10"/>
        <color theme="1"/>
        <rFont val="Calibri"/>
        <family val="2"/>
        <scheme val="minor"/>
      </rPr>
      <t>1</t>
    </r>
  </si>
  <si>
    <r>
      <t xml:space="preserve">Datenbanksysteme I </t>
    </r>
    <r>
      <rPr>
        <vertAlign val="superscript"/>
        <sz val="10"/>
        <color theme="1"/>
        <rFont val="Calibri"/>
        <family val="2"/>
        <scheme val="minor"/>
      </rPr>
      <t>1</t>
    </r>
  </si>
  <si>
    <r>
      <t xml:space="preserve">Grundlagen des Technischen Zeichnens </t>
    </r>
    <r>
      <rPr>
        <vertAlign val="superscript"/>
        <sz val="10"/>
        <color theme="1"/>
        <rFont val="Calibri"/>
        <family val="2"/>
        <scheme val="minor"/>
      </rPr>
      <t>1</t>
    </r>
  </si>
  <si>
    <r>
      <t xml:space="preserve">Grundlagen des Computer Aided Design </t>
    </r>
    <r>
      <rPr>
        <vertAlign val="superscript"/>
        <sz val="10"/>
        <color theme="1"/>
        <rFont val="Calibri"/>
        <family val="2"/>
        <scheme val="minor"/>
      </rPr>
      <t>1</t>
    </r>
  </si>
  <si>
    <r>
      <t xml:space="preserve">Datennetze I </t>
    </r>
    <r>
      <rPr>
        <vertAlign val="superscript"/>
        <sz val="10"/>
        <color theme="1"/>
        <rFont val="Calibri"/>
        <family val="2"/>
        <scheme val="minor"/>
      </rPr>
      <t>1</t>
    </r>
  </si>
  <si>
    <r>
      <t xml:space="preserve">Modellieren und Codieren von Algorithmen </t>
    </r>
    <r>
      <rPr>
        <vertAlign val="superscript"/>
        <sz val="10"/>
        <color theme="1"/>
        <rFont val="Calibri"/>
        <family val="2"/>
        <scheme val="minor"/>
      </rPr>
      <t>1</t>
    </r>
  </si>
  <si>
    <r>
      <rPr>
        <vertAlign val="superscript"/>
        <sz val="8"/>
        <color theme="1"/>
        <rFont val="Calibri"/>
        <family val="2"/>
        <scheme val="minor"/>
      </rPr>
      <t>1)</t>
    </r>
    <r>
      <rPr>
        <sz val="8"/>
        <color theme="1"/>
        <rFont val="Calibri"/>
        <family val="2"/>
        <scheme val="minor"/>
      </rPr>
      <t xml:space="preserve"> Modul der freiwilligen IT-Abschlussprüfung</t>
    </r>
  </si>
  <si>
    <t>Jahrgangsstufe 5</t>
  </si>
  <si>
    <t>Jahrgangsstufe 6</t>
  </si>
  <si>
    <t>Jahrgangsstufe 7</t>
  </si>
  <si>
    <t>Jahrgangsstufe 8</t>
  </si>
  <si>
    <t>Jahrgangsstufe 9</t>
  </si>
  <si>
    <t>Jahrgangsstufe 10</t>
  </si>
  <si>
    <t>7 I</t>
  </si>
  <si>
    <t>7 II</t>
  </si>
  <si>
    <t>7 III a</t>
  </si>
  <si>
    <t>8 I</t>
  </si>
  <si>
    <t>8 II</t>
  </si>
  <si>
    <t>8 III a</t>
  </si>
  <si>
    <t>9 I</t>
  </si>
  <si>
    <t>9 II</t>
  </si>
  <si>
    <t>9 III a</t>
  </si>
  <si>
    <t>10 I</t>
  </si>
  <si>
    <t>10 II</t>
  </si>
  <si>
    <t>10 III a</t>
  </si>
  <si>
    <t>Anzahl Jahreswochenstunden Wahlpflichtfächergruppe II = 8?</t>
  </si>
  <si>
    <t>Anzahl Jahreswochenstunden Wahlpflichtfächergruppe I = 11?</t>
  </si>
  <si>
    <t>Anzahl Jahreswochenstunden Wahlpflichtfächergruppe III a = 7?</t>
  </si>
  <si>
    <t>Anzahl Jahreswochenstunden Wahlpflichtfächergruppe III b = 9?</t>
  </si>
  <si>
    <t>je Jahrgangsstufe und Wahlpflichtfächergruppe</t>
  </si>
  <si>
    <t>1 Modul ≙ ½ Jahreswochenstunde</t>
  </si>
  <si>
    <t>Festlegung Anzahl IT-Jahreswochenstunden</t>
  </si>
  <si>
    <t>Festgelegte Module und Jahreswochenstunden</t>
  </si>
  <si>
    <t>Modulblock: Logi, Robotik und Künstliche Intelligenz</t>
  </si>
  <si>
    <t>2.7.3</t>
  </si>
  <si>
    <t>Künstliche Intelligenz</t>
  </si>
  <si>
    <t>Anfangsunterricht zeitlich vollständig vor Aufbauunterricht</t>
  </si>
  <si>
    <t>Stand: 29.11.2024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</si>
</sst>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quot; von 16&quot;"/>
    <numFmt numFmtId="165" formatCode="0&quot; von 6&quot;"/>
    <numFmt numFmtId="166" formatCode="0&quot; von 22&quot;"/>
    <numFmt numFmtId="167" formatCode="0&quot; von 13&quot;"/>
    <numFmt numFmtId="168" formatCode="0&quot; von 3&quot;"/>
    <numFmt numFmtId="169" formatCode="0&quot; von 12&quot;"/>
    <numFmt numFmtId="170" formatCode="0&quot; von 2&quot;"/>
    <numFmt numFmtId="171" formatCode="0&quot; von 14&quot;"/>
    <numFmt numFmtId="172" formatCode="0&quot; von 18&quot;"/>
  </numFmts>
  <fonts count="10" x14ac:knownFonts="1">
    <font>
      <sz val="11"/>
      <color theme="1"/>
      <name val="Calibri"/>
      <family val="2"/>
      <scheme val="minor"/>
    </font>
    <font>
      <sz val="24"/>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b/>
      <sz val="12"/>
      <color theme="1"/>
      <name val="Calibri"/>
      <family val="2"/>
      <scheme val="minor"/>
    </font>
    <font>
      <vertAlign val="superscript"/>
      <sz val="10"/>
      <color theme="1"/>
      <name val="Calibri"/>
      <family val="2"/>
      <scheme val="minor"/>
    </font>
    <font>
      <vertAlign val="superscript"/>
      <sz val="8"/>
      <color theme="1"/>
      <name val="Calibri"/>
      <family val="2"/>
      <scheme val="minor"/>
    </font>
    <font>
      <sz val="8"/>
      <name val="Calibri"/>
      <family val="2"/>
      <scheme val="minor"/>
    </font>
    <font>
      <sz val="10"/>
      <color theme="1"/>
      <name val="Calibri"/>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right/>
      <top style="thin">
        <color indexed="64"/>
      </top>
      <bottom/>
      <diagonal/>
    </border>
    <border>
      <left/>
      <right/>
      <top/>
      <bottom style="thick">
        <color rgb="FF007E3A"/>
      </bottom>
      <diagonal/>
    </border>
    <border>
      <left/>
      <right style="thick">
        <color rgb="FF007E3A"/>
      </right>
      <top/>
      <bottom/>
      <diagonal/>
    </border>
    <border>
      <left/>
      <right style="thick">
        <color rgb="FF007E3A"/>
      </right>
      <top/>
      <bottom style="thick">
        <color rgb="FF007E3A"/>
      </bottom>
      <diagonal/>
    </border>
    <border>
      <left/>
      <right style="thick">
        <color rgb="FF007E3A"/>
      </right>
      <top/>
      <bottom style="thin">
        <color indexed="64"/>
      </bottom>
      <diagonal/>
    </border>
  </borders>
  <cellStyleXfs count="1">
    <xf numFmtId="0" fontId="0" fillId="0" borderId="0"/>
  </cellStyleXfs>
  <cellXfs count="65">
    <xf numFmtId="0" fontId="0" fillId="0" borderId="0" xfId="0"/>
    <xf numFmtId="0" fontId="2" fillId="2" borderId="0" xfId="0" applyFont="1" applyFill="1" applyAlignment="1">
      <alignment vertical="center"/>
    </xf>
    <xf numFmtId="0" fontId="2" fillId="2" borderId="0" xfId="0" applyFont="1" applyFill="1" applyAlignment="1">
      <alignment vertical="center" wrapText="1"/>
    </xf>
    <xf numFmtId="0" fontId="2" fillId="0" borderId="0" xfId="0" applyFont="1"/>
    <xf numFmtId="0" fontId="2" fillId="0" borderId="0" xfId="0" applyFont="1" applyAlignment="1">
      <alignment wrapText="1"/>
    </xf>
    <xf numFmtId="49" fontId="2" fillId="0" borderId="0" xfId="0" applyNumberFormat="1" applyFont="1" applyAlignment="1">
      <alignment wrapText="1"/>
    </xf>
    <xf numFmtId="0" fontId="2" fillId="0" borderId="0" xfId="0" applyFont="1" applyAlignment="1">
      <alignment horizontal="center" wrapText="1"/>
    </xf>
    <xf numFmtId="0" fontId="2" fillId="0" borderId="0" xfId="0" applyFont="1" applyAlignment="1">
      <alignment horizontal="right"/>
    </xf>
    <xf numFmtId="0" fontId="2" fillId="0" borderId="0" xfId="0" applyFont="1" applyProtection="1">
      <protection locked="0"/>
    </xf>
    <xf numFmtId="49" fontId="2" fillId="0" borderId="0" xfId="0" applyNumberFormat="1" applyFont="1"/>
    <xf numFmtId="0" fontId="3" fillId="2" borderId="0" xfId="0" applyFont="1" applyFill="1"/>
    <xf numFmtId="0" fontId="2" fillId="0" borderId="0" xfId="0" applyFont="1" applyAlignment="1">
      <alignment horizontal="center"/>
    </xf>
    <xf numFmtId="49" fontId="3" fillId="2" borderId="0" xfId="0" applyNumberFormat="1" applyFont="1" applyFill="1"/>
    <xf numFmtId="49" fontId="3" fillId="2" borderId="0" xfId="0" applyNumberFormat="1" applyFont="1" applyFill="1" applyAlignment="1">
      <alignment horizontal="center"/>
    </xf>
    <xf numFmtId="0" fontId="2" fillId="0" borderId="0" xfId="0" applyFont="1" applyAlignment="1" applyProtection="1">
      <alignment horizontal="center"/>
      <protection locked="0"/>
    </xf>
    <xf numFmtId="49" fontId="2" fillId="2" borderId="0" xfId="0" applyNumberFormat="1" applyFont="1" applyFill="1"/>
    <xf numFmtId="0" fontId="2" fillId="2" borderId="0" xfId="0" applyFont="1" applyFill="1" applyAlignment="1">
      <alignment horizontal="center"/>
    </xf>
    <xf numFmtId="49" fontId="3" fillId="0" borderId="2" xfId="0" applyNumberFormat="1" applyFont="1" applyBorder="1"/>
    <xf numFmtId="49" fontId="3" fillId="0" borderId="2" xfId="0" applyNumberFormat="1" applyFont="1" applyBorder="1" applyAlignment="1">
      <alignment horizontal="right"/>
    </xf>
    <xf numFmtId="164" fontId="3" fillId="0" borderId="2" xfId="0" applyNumberFormat="1" applyFont="1" applyBorder="1" applyAlignment="1">
      <alignment horizontal="center"/>
    </xf>
    <xf numFmtId="167" fontId="3" fillId="0" borderId="2" xfId="0" applyNumberFormat="1" applyFont="1" applyBorder="1" applyAlignment="1">
      <alignment horizontal="center"/>
    </xf>
    <xf numFmtId="169" fontId="3" fillId="0" borderId="2" xfId="0" applyNumberFormat="1" applyFont="1" applyBorder="1" applyAlignment="1">
      <alignment horizontal="center"/>
    </xf>
    <xf numFmtId="0" fontId="3" fillId="0" borderId="2" xfId="0" applyFont="1" applyBorder="1" applyAlignment="1">
      <alignment horizontal="center"/>
    </xf>
    <xf numFmtId="49" fontId="3" fillId="0" borderId="0" xfId="0" applyNumberFormat="1" applyFont="1"/>
    <xf numFmtId="49" fontId="3" fillId="0" borderId="0" xfId="0" applyNumberFormat="1" applyFont="1" applyAlignment="1">
      <alignment horizontal="right"/>
    </xf>
    <xf numFmtId="165" fontId="3" fillId="0" borderId="0" xfId="0" applyNumberFormat="1" applyFont="1" applyAlignment="1">
      <alignment horizontal="center"/>
    </xf>
    <xf numFmtId="168" fontId="3" fillId="0" borderId="0" xfId="0" applyNumberFormat="1" applyFont="1" applyAlignment="1">
      <alignment horizontal="center"/>
    </xf>
    <xf numFmtId="170" fontId="3" fillId="0" borderId="0" xfId="0" applyNumberFormat="1" applyFont="1" applyAlignment="1">
      <alignment horizontal="center"/>
    </xf>
    <xf numFmtId="0" fontId="3" fillId="0" borderId="0" xfId="0" applyFont="1" applyAlignment="1">
      <alignment horizontal="center"/>
    </xf>
    <xf numFmtId="49" fontId="3" fillId="0" borderId="1" xfId="0" applyNumberFormat="1" applyFont="1" applyBorder="1"/>
    <xf numFmtId="49" fontId="3" fillId="0" borderId="1" xfId="0" applyNumberFormat="1" applyFont="1" applyBorder="1" applyAlignment="1">
      <alignment horizontal="right"/>
    </xf>
    <xf numFmtId="166" fontId="3" fillId="0" borderId="1" xfId="0" applyNumberFormat="1" applyFont="1" applyBorder="1" applyAlignment="1">
      <alignment horizontal="center"/>
    </xf>
    <xf numFmtId="164" fontId="3" fillId="0" borderId="1" xfId="0" applyNumberFormat="1" applyFont="1" applyBorder="1" applyAlignment="1">
      <alignment horizontal="center"/>
    </xf>
    <xf numFmtId="171" fontId="3" fillId="0" borderId="1" xfId="0" applyNumberFormat="1" applyFont="1" applyBorder="1" applyAlignment="1">
      <alignment horizontal="center"/>
    </xf>
    <xf numFmtId="172" fontId="3" fillId="0" borderId="1" xfId="0" applyNumberFormat="1" applyFont="1" applyBorder="1" applyAlignment="1">
      <alignment horizontal="center"/>
    </xf>
    <xf numFmtId="0" fontId="1" fillId="2" borderId="0" xfId="0" applyFont="1" applyFill="1" applyAlignment="1">
      <alignment vertical="center"/>
    </xf>
    <xf numFmtId="0" fontId="4" fillId="0" borderId="1" xfId="0" applyFont="1" applyBorder="1"/>
    <xf numFmtId="0" fontId="4" fillId="0" borderId="1" xfId="0" applyFont="1" applyBorder="1" applyAlignment="1">
      <alignment wrapText="1"/>
    </xf>
    <xf numFmtId="0" fontId="4" fillId="2" borderId="0" xfId="0" applyFont="1" applyFill="1" applyAlignment="1">
      <alignment vertical="center" wrapText="1"/>
    </xf>
    <xf numFmtId="0" fontId="4" fillId="2" borderId="0" xfId="0" applyFont="1" applyFill="1" applyAlignment="1">
      <alignment vertical="center"/>
    </xf>
    <xf numFmtId="0" fontId="1" fillId="0" borderId="3" xfId="0" applyFont="1" applyBorder="1"/>
    <xf numFmtId="49" fontId="1" fillId="0" borderId="3" xfId="0" applyNumberFormat="1" applyFont="1" applyBorder="1"/>
    <xf numFmtId="0" fontId="1" fillId="0" borderId="5" xfId="0" applyFont="1" applyBorder="1"/>
    <xf numFmtId="0" fontId="4" fillId="0" borderId="6" xfId="0" applyFont="1" applyBorder="1" applyAlignment="1">
      <alignment wrapText="1"/>
    </xf>
    <xf numFmtId="0" fontId="2" fillId="0" borderId="4" xfId="0" applyFont="1" applyBorder="1"/>
    <xf numFmtId="0" fontId="4" fillId="0" borderId="6" xfId="0" applyFont="1" applyBorder="1"/>
    <xf numFmtId="0" fontId="2" fillId="0" borderId="4" xfId="0" applyFont="1" applyBorder="1" applyAlignment="1">
      <alignment wrapText="1"/>
    </xf>
    <xf numFmtId="0" fontId="2" fillId="0" borderId="4" xfId="0" applyFont="1" applyBorder="1" applyAlignment="1">
      <alignment horizontal="center"/>
    </xf>
    <xf numFmtId="49" fontId="2" fillId="0" borderId="4" xfId="0" applyNumberFormat="1" applyFont="1" applyBorder="1" applyAlignment="1">
      <alignment horizontal="left"/>
    </xf>
    <xf numFmtId="0" fontId="2" fillId="0" borderId="0" xfId="0" applyFont="1" applyAlignment="1" applyProtection="1">
      <alignment horizontal="left"/>
      <protection locked="0"/>
    </xf>
    <xf numFmtId="0" fontId="4" fillId="0" borderId="0" xfId="0" applyFont="1" applyAlignment="1">
      <alignment horizontal="right"/>
    </xf>
    <xf numFmtId="0" fontId="3" fillId="0" borderId="0" xfId="0" applyFont="1" applyAlignment="1">
      <alignment horizontal="right"/>
    </xf>
    <xf numFmtId="0" fontId="2" fillId="2" borderId="0" xfId="0" applyFont="1" applyFill="1"/>
    <xf numFmtId="0" fontId="9" fillId="0" borderId="0" xfId="0" applyFont="1"/>
    <xf numFmtId="0" fontId="3" fillId="0" borderId="0" xfId="0" applyFont="1"/>
    <xf numFmtId="0" fontId="3" fillId="2" borderId="0" xfId="0" applyFont="1" applyFill="1" applyAlignment="1">
      <alignment horizontal="center"/>
    </xf>
    <xf numFmtId="0" fontId="4" fillId="0" borderId="1" xfId="0" applyFont="1" applyBorder="1" applyAlignment="1">
      <alignment horizontal="left" wrapText="1"/>
    </xf>
    <xf numFmtId="0" fontId="2" fillId="2" borderId="0" xfId="0" applyFont="1" applyFill="1" applyAlignment="1">
      <alignment horizontal="center" vertical="center"/>
    </xf>
    <xf numFmtId="0" fontId="1" fillId="2" borderId="0" xfId="0" applyFont="1" applyFill="1" applyAlignment="1">
      <alignment horizontal="left" vertical="center"/>
    </xf>
    <xf numFmtId="0" fontId="2" fillId="2" borderId="0" xfId="0" applyFont="1" applyFill="1" applyAlignment="1">
      <alignment horizontal="left" vertical="center" wrapText="1"/>
    </xf>
    <xf numFmtId="0" fontId="4" fillId="2" borderId="0" xfId="0" applyFont="1" applyFill="1" applyAlignment="1">
      <alignment horizontal="left" vertical="center" wrapText="1"/>
    </xf>
    <xf numFmtId="49" fontId="4" fillId="0" borderId="1" xfId="0" applyNumberFormat="1" applyFont="1" applyBorder="1" applyAlignment="1">
      <alignment horizontal="left" wrapText="1"/>
    </xf>
    <xf numFmtId="49" fontId="4" fillId="0" borderId="1" xfId="0" applyNumberFormat="1" applyFont="1" applyBorder="1" applyAlignment="1">
      <alignment horizontal="left"/>
    </xf>
    <xf numFmtId="0" fontId="5" fillId="0" borderId="0" xfId="0" applyFont="1" applyAlignment="1">
      <alignment horizontal="left" wrapText="1"/>
    </xf>
    <xf numFmtId="49" fontId="3" fillId="0" borderId="0" xfId="0" applyNumberFormat="1" applyFont="1" applyAlignment="1">
      <alignment horizontal="left"/>
    </xf>
  </cellXfs>
  <cellStyles count="1">
    <cellStyle name="Standard" xfId="0" builtinId="0"/>
  </cellStyles>
  <dxfs count="65">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numFmt numFmtId="165" formatCode="0&quot; von 6&quot;"/>
    </dxf>
    <dxf>
      <numFmt numFmtId="173" formatCode="0&quot; von 4&quot;"/>
    </dxf>
    <dxf>
      <numFmt numFmtId="173" formatCode="0&quot; von 4&quot;"/>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numFmt numFmtId="171" formatCode="0&quot; von 14&quot;"/>
    </dxf>
    <dxf>
      <numFmt numFmtId="171" formatCode="0&quot; von 14&quot;"/>
    </dxf>
    <dxf>
      <numFmt numFmtId="169" formatCode="0&quot; von 12&quot;"/>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border>
        <left/>
        <right/>
        <top/>
        <bottom/>
        <vertical/>
        <horizontal/>
      </border>
    </dxf>
    <dxf>
      <fill>
        <patternFill>
          <bgColor theme="9" tint="0.59996337778862885"/>
        </patternFill>
      </fill>
      <border>
        <left/>
        <right/>
        <top/>
        <bottom/>
        <vertical/>
        <horizontal/>
      </border>
    </dxf>
    <dxf>
      <fill>
        <patternFill>
          <bgColor theme="5" tint="0.59996337778862885"/>
        </patternFill>
      </fill>
      <border>
        <left/>
        <right/>
        <top/>
        <bottom/>
        <vertical/>
        <horizontal/>
      </border>
    </dxf>
    <dxf>
      <fill>
        <patternFill>
          <bgColor theme="9" tint="0.59996337778862885"/>
        </patternFill>
      </fill>
      <border>
        <left/>
        <right/>
        <top/>
        <bottom/>
        <vertical/>
        <horizontal/>
      </border>
    </dxf>
    <dxf>
      <fill>
        <patternFill>
          <bgColor theme="5"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5" tint="0.59996337778862885"/>
        </patternFill>
      </fill>
      <border>
        <left/>
        <right/>
        <top/>
        <bottom/>
        <vertical/>
        <horizontal/>
      </border>
    </dxf>
    <dxf>
      <fill>
        <patternFill>
          <bgColor theme="5" tint="0.59996337778862885"/>
        </patternFill>
      </fill>
      <border>
        <left/>
        <right/>
        <top/>
        <bottom/>
        <vertical/>
        <horizontal/>
      </border>
    </dxf>
    <dxf>
      <fill>
        <patternFill>
          <bgColor theme="9" tint="0.59996337778862885"/>
        </patternFill>
      </fill>
      <border>
        <left/>
        <right/>
        <top/>
        <bottom/>
        <vertical/>
        <horizontal/>
      </border>
    </dxf>
    <dxf>
      <fill>
        <patternFill>
          <bgColor theme="5"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5" tint="0.59996337778862885"/>
        </patternFill>
      </fill>
      <border>
        <left/>
        <right/>
        <top/>
        <bottom/>
        <vertical/>
        <horizontal/>
      </border>
    </dxf>
    <dxf>
      <fill>
        <patternFill>
          <bgColor theme="9" tint="0.59996337778862885"/>
        </patternFill>
      </fill>
      <border>
        <left/>
        <right/>
        <top/>
        <bottom/>
        <vertical/>
        <horizontal/>
      </border>
    </dxf>
    <dxf>
      <fill>
        <patternFill>
          <bgColor theme="5" tint="0.59996337778862885"/>
        </patternFill>
      </fill>
      <border>
        <left/>
        <right/>
        <top/>
        <bottom/>
        <vertical/>
        <horizontal/>
      </border>
    </dxf>
    <dxf>
      <fill>
        <patternFill>
          <bgColor theme="9" tint="0.59996337778862885"/>
        </patternFill>
      </fill>
      <border>
        <left/>
        <right/>
        <top/>
        <bottom/>
        <vertical/>
        <horizontal/>
      </border>
    </dxf>
    <dxf>
      <fill>
        <patternFill>
          <bgColor theme="5" tint="0.59996337778862885"/>
        </patternFill>
      </fill>
    </dxf>
    <dxf>
      <fill>
        <patternFill>
          <bgColor theme="9" tint="0.59996337778862885"/>
        </patternFill>
      </fill>
    </dxf>
    <dxf>
      <fill>
        <patternFill>
          <bgColor theme="5" tint="0.59996337778862885"/>
        </patternFill>
      </fill>
      <border>
        <left/>
        <right/>
        <top/>
        <bottom/>
        <vertical/>
        <horizontal/>
      </border>
    </dxf>
    <dxf>
      <fill>
        <patternFill>
          <bgColor theme="9" tint="0.59996337778862885"/>
        </patternFill>
      </fill>
      <border>
        <left/>
        <right/>
        <top/>
        <bottom/>
        <vertical/>
        <horizontal/>
      </border>
    </dxf>
  </dxfs>
  <tableStyles count="0" defaultTableStyle="TableStyleMedium2" defaultPivotStyle="PivotStyleLight16"/>
  <colors>
    <mruColors>
      <color rgb="FF007E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99060</xdr:rowOff>
    </xdr:from>
    <xdr:to>
      <xdr:col>1</xdr:col>
      <xdr:colOff>663390</xdr:colOff>
      <xdr:row>2</xdr:row>
      <xdr:rowOff>183330</xdr:rowOff>
    </xdr:to>
    <xdr:pic>
      <xdr:nvPicPr>
        <xdr:cNvPr id="3" name="Grafik 2">
          <a:extLst>
            <a:ext uri="{FF2B5EF4-FFF2-40B4-BE49-F238E27FC236}">
              <a16:creationId xmlns:a16="http://schemas.microsoft.com/office/drawing/2014/main" id="{7D0AEC59-853B-3A21-8E10-CEEBFC2474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060" y="99060"/>
          <a:ext cx="975810" cy="975810"/>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E031D-AF30-42E9-B42D-A34B46632B1E}">
  <dimension ref="B1:R57"/>
  <sheetViews>
    <sheetView showGridLines="0" showRowColHeaders="0" tabSelected="1" zoomScaleNormal="100" workbookViewId="0">
      <selection activeCell="C7" sqref="C7"/>
    </sheetView>
  </sheetViews>
  <sheetFormatPr baseColWidth="10" defaultColWidth="11.42578125" defaultRowHeight="12.75" x14ac:dyDescent="0.2"/>
  <cols>
    <col min="1" max="1" width="5.7109375" style="3" customWidth="1"/>
    <col min="2" max="2" width="39" style="3" bestFit="1" customWidth="1"/>
    <col min="3" max="3" width="39.42578125" style="3" bestFit="1" customWidth="1"/>
    <col min="4" max="4" width="5.7109375" style="44" customWidth="1"/>
    <col min="5" max="5" width="5.7109375" style="3" customWidth="1"/>
    <col min="6" max="6" width="6.7109375" style="9" customWidth="1"/>
    <col min="7" max="7" width="45.42578125" style="9" customWidth="1"/>
    <col min="8" max="11" width="10.7109375" style="11" customWidth="1"/>
    <col min="12" max="12" width="5.7109375" style="44" customWidth="1"/>
    <col min="13" max="13" width="5.7109375" style="3" customWidth="1"/>
    <col min="14" max="14" width="52.5703125" style="3" bestFit="1" customWidth="1"/>
    <col min="15" max="15" width="10.7109375" style="3" customWidth="1"/>
    <col min="16" max="16384" width="11.42578125" style="3"/>
  </cols>
  <sheetData>
    <row r="1" spans="2:16" s="35" customFormat="1" ht="31.5" x14ac:dyDescent="0.25">
      <c r="B1" s="57"/>
      <c r="C1" s="58" t="s">
        <v>82</v>
      </c>
      <c r="D1" s="58"/>
      <c r="E1" s="58"/>
      <c r="F1" s="58"/>
      <c r="G1" s="58"/>
    </row>
    <row r="2" spans="2:16" s="1" customFormat="1" ht="39.75" customHeight="1" x14ac:dyDescent="0.25">
      <c r="B2" s="57"/>
      <c r="C2" s="59" t="s">
        <v>83</v>
      </c>
      <c r="D2" s="59"/>
      <c r="E2" s="59"/>
      <c r="F2" s="59"/>
      <c r="G2" s="59"/>
      <c r="H2" s="2"/>
      <c r="I2" s="2"/>
      <c r="J2" s="2"/>
      <c r="K2" s="2"/>
      <c r="L2" s="2"/>
      <c r="M2" s="2"/>
      <c r="N2" s="2"/>
      <c r="O2" s="2"/>
      <c r="P2" s="2"/>
    </row>
    <row r="3" spans="2:16" s="39" customFormat="1" ht="20.25" customHeight="1" x14ac:dyDescent="0.25">
      <c r="B3" s="57"/>
      <c r="C3" s="60" t="s">
        <v>137</v>
      </c>
      <c r="D3" s="60"/>
      <c r="E3" s="60"/>
      <c r="F3" s="60"/>
      <c r="G3" s="60"/>
      <c r="H3" s="38"/>
      <c r="I3" s="38"/>
      <c r="J3" s="38"/>
      <c r="K3" s="38"/>
      <c r="L3" s="38"/>
      <c r="M3" s="38"/>
      <c r="N3" s="38"/>
      <c r="O3" s="38"/>
      <c r="P3" s="38"/>
    </row>
    <row r="4" spans="2:16" s="40" customFormat="1" ht="32.25" thickBot="1" x14ac:dyDescent="0.55000000000000004">
      <c r="B4" s="40" t="s">
        <v>77</v>
      </c>
      <c r="D4" s="42"/>
      <c r="F4" s="41" t="s">
        <v>78</v>
      </c>
      <c r="G4" s="41"/>
      <c r="H4" s="41"/>
      <c r="I4" s="41"/>
      <c r="J4" s="41"/>
      <c r="K4" s="41"/>
      <c r="L4" s="42"/>
      <c r="N4" s="40" t="s">
        <v>79</v>
      </c>
    </row>
    <row r="5" spans="2:16" s="37" customFormat="1" ht="79.900000000000006" customHeight="1" thickTop="1" x14ac:dyDescent="0.2">
      <c r="B5" s="56" t="s">
        <v>98</v>
      </c>
      <c r="C5" s="56"/>
      <c r="D5" s="43"/>
      <c r="E5" s="36"/>
      <c r="F5" s="61" t="s">
        <v>92</v>
      </c>
      <c r="G5" s="62"/>
      <c r="H5" s="62"/>
      <c r="I5" s="62"/>
      <c r="J5" s="62"/>
      <c r="K5" s="62"/>
      <c r="L5" s="45"/>
      <c r="N5" s="56" t="s">
        <v>86</v>
      </c>
      <c r="O5" s="56"/>
    </row>
    <row r="6" spans="2:16" ht="12.75" customHeight="1" x14ac:dyDescent="0.2">
      <c r="E6" s="4"/>
      <c r="F6" s="5"/>
      <c r="G6" s="5"/>
      <c r="H6" s="6"/>
      <c r="I6" s="6"/>
      <c r="J6" s="6"/>
      <c r="K6" s="6"/>
      <c r="L6" s="46"/>
    </row>
    <row r="7" spans="2:16" ht="12.75" customHeight="1" x14ac:dyDescent="0.25">
      <c r="B7" s="51" t="s">
        <v>96</v>
      </c>
      <c r="C7" s="49"/>
      <c r="E7" s="4"/>
      <c r="F7" s="63" t="str">
        <f>IF(NOT(ISBLANK(C7)),C7,"")</f>
        <v/>
      </c>
      <c r="G7" s="63"/>
      <c r="H7" s="63"/>
      <c r="I7" s="63"/>
      <c r="J7" s="63"/>
      <c r="K7" s="63"/>
      <c r="L7" s="46"/>
    </row>
    <row r="8" spans="2:16" ht="12.75" customHeight="1" x14ac:dyDescent="0.2">
      <c r="B8" s="51" t="s">
        <v>95</v>
      </c>
      <c r="C8" s="8"/>
      <c r="F8" s="64" t="s">
        <v>97</v>
      </c>
      <c r="G8" s="64"/>
      <c r="H8" s="55" t="s">
        <v>73</v>
      </c>
      <c r="I8" s="55"/>
      <c r="J8" s="55"/>
      <c r="K8" s="55"/>
      <c r="L8" s="47"/>
      <c r="N8" s="10" t="s">
        <v>84</v>
      </c>
      <c r="O8" s="10" t="s">
        <v>85</v>
      </c>
    </row>
    <row r="9" spans="2:16" ht="12.75" customHeight="1" x14ac:dyDescent="0.2">
      <c r="H9" s="11" t="s">
        <v>74</v>
      </c>
      <c r="I9" s="11" t="s">
        <v>75</v>
      </c>
      <c r="J9" s="11" t="s">
        <v>76</v>
      </c>
      <c r="K9" s="11" t="str">
        <f>CONCATENATE("III b ",C8)</f>
        <v xml:space="preserve">III b </v>
      </c>
      <c r="N9" s="3" t="s">
        <v>91</v>
      </c>
      <c r="O9" s="3" t="str">
        <f>IF(NOT(ISBLANK(C8)),"OK","FEHLER")</f>
        <v>FEHLER</v>
      </c>
    </row>
    <row r="10" spans="2:16" ht="12.75" customHeight="1" x14ac:dyDescent="0.2">
      <c r="B10" s="51" t="s">
        <v>131</v>
      </c>
      <c r="C10" s="54"/>
      <c r="F10" s="12" t="s">
        <v>93</v>
      </c>
      <c r="G10" s="12" t="s">
        <v>0</v>
      </c>
      <c r="H10" s="13"/>
      <c r="I10" s="13"/>
      <c r="J10" s="13"/>
      <c r="K10" s="13"/>
      <c r="L10" s="47"/>
      <c r="N10" s="3" t="s">
        <v>126</v>
      </c>
      <c r="O10" s="3" t="str">
        <f>IF(SUM(C12,C13,C14,C18,C22,C26)=11,"OK","FEHLER")</f>
        <v>FEHLER</v>
      </c>
    </row>
    <row r="11" spans="2:16" ht="12.75" customHeight="1" x14ac:dyDescent="0.2">
      <c r="B11" s="7" t="s">
        <v>129</v>
      </c>
      <c r="F11" s="9" t="s">
        <v>33</v>
      </c>
      <c r="G11" s="9" t="s">
        <v>1</v>
      </c>
      <c r="H11" s="14"/>
      <c r="I11" s="14"/>
      <c r="J11" s="14"/>
      <c r="K11" s="14"/>
      <c r="L11" s="48"/>
      <c r="N11" s="3" t="s">
        <v>125</v>
      </c>
      <c r="O11" s="3" t="str">
        <f>IF(SUM(C12:C13,C15,C19,C23,C27)=8,"OK","FEHLER")</f>
        <v>FEHLER</v>
      </c>
    </row>
    <row r="12" spans="2:16" ht="12.75" customHeight="1" x14ac:dyDescent="0.2">
      <c r="B12" s="7">
        <v>5</v>
      </c>
      <c r="C12" s="14"/>
      <c r="F12" s="9" t="s">
        <v>34</v>
      </c>
      <c r="G12" s="9" t="s">
        <v>94</v>
      </c>
      <c r="H12" s="14"/>
      <c r="I12" s="14"/>
      <c r="J12" s="14"/>
      <c r="K12" s="14"/>
      <c r="L12" s="47"/>
      <c r="N12" s="3" t="s">
        <v>127</v>
      </c>
      <c r="O12" s="3" t="str">
        <f>IF(SUM(C12,C13,C16,C20,C24,C28)=7,"OK","FEHLER")</f>
        <v>FEHLER</v>
      </c>
    </row>
    <row r="13" spans="2:16" ht="12.75" customHeight="1" x14ac:dyDescent="0.2">
      <c r="B13" s="7">
        <v>6</v>
      </c>
      <c r="C13" s="14"/>
      <c r="F13" s="9" t="s">
        <v>35</v>
      </c>
      <c r="G13" s="9" t="s">
        <v>2</v>
      </c>
      <c r="H13" s="14"/>
      <c r="I13" s="14"/>
      <c r="J13" s="14"/>
      <c r="K13" s="14"/>
      <c r="L13" s="47"/>
      <c r="N13" s="3" t="s">
        <v>128</v>
      </c>
      <c r="O13" s="3" t="str">
        <f>IF(SUM(C12,C13,C17,C21,C25,C29)=9,"OK","FEHLER")</f>
        <v>FEHLER</v>
      </c>
    </row>
    <row r="14" spans="2:16" ht="12.75" customHeight="1" x14ac:dyDescent="0.2">
      <c r="B14" s="7" t="s">
        <v>113</v>
      </c>
      <c r="C14" s="14"/>
      <c r="F14" s="9" t="s">
        <v>36</v>
      </c>
      <c r="G14" s="9" t="s">
        <v>3</v>
      </c>
      <c r="H14" s="14"/>
      <c r="I14" s="14"/>
      <c r="J14" s="14"/>
      <c r="K14" s="14"/>
      <c r="L14" s="47"/>
      <c r="N14" s="3" t="s">
        <v>87</v>
      </c>
      <c r="O14" s="3" t="str">
        <f>IF(OR(C8="KU",C8="WE"),IF(SUM(H53:K53)=55,"OK","FEHLER"),IF(SUM(H53:K53)=53,"OK","FEHLER"))</f>
        <v>FEHLER</v>
      </c>
    </row>
    <row r="15" spans="2:16" ht="12.75" customHeight="1" x14ac:dyDescent="0.2">
      <c r="B15" s="7" t="s">
        <v>114</v>
      </c>
      <c r="C15" s="14"/>
      <c r="F15" s="9" t="s">
        <v>37</v>
      </c>
      <c r="G15" s="9" t="s">
        <v>4</v>
      </c>
      <c r="H15" s="14"/>
      <c r="I15" s="14"/>
      <c r="J15" s="14"/>
      <c r="K15" s="14"/>
      <c r="L15" s="47"/>
      <c r="N15" s="3" t="s">
        <v>88</v>
      </c>
      <c r="O15" s="3" t="str">
        <f>IF(OR(C8="KU",C8="WE"),IF(SUM(H54:K54)=15,"OK","FEHLER"),IF(SUM(H54:K54)=17,"OK","FEHLER"))</f>
        <v>FEHLER</v>
      </c>
    </row>
    <row r="16" spans="2:16" ht="12.75" customHeight="1" x14ac:dyDescent="0.2">
      <c r="B16" s="7" t="s">
        <v>115</v>
      </c>
      <c r="C16" s="14"/>
      <c r="F16" s="9" t="s">
        <v>38</v>
      </c>
      <c r="G16" s="9" t="s">
        <v>5</v>
      </c>
      <c r="H16" s="14"/>
      <c r="I16" s="14"/>
      <c r="J16" s="14"/>
      <c r="K16" s="14"/>
      <c r="L16" s="47"/>
      <c r="N16" s="3" t="s">
        <v>89</v>
      </c>
      <c r="O16" s="3" t="str">
        <f>IF(AND(COUNTIF(H11:H52,9)&gt;0,COUNTIF(I11:I52,9)&gt;0,COUNTIF(J11:J52,9)&gt;0,COUNTIF(K11:K52,9)&gt;0),"OK","FEHLER")</f>
        <v>FEHLER</v>
      </c>
    </row>
    <row r="17" spans="2:18" ht="12.75" customHeight="1" x14ac:dyDescent="0.2">
      <c r="B17" s="7" t="str">
        <f>CONCATENATE("7 III b ",C8)</f>
        <v xml:space="preserve">7 III b </v>
      </c>
      <c r="C17" s="14"/>
      <c r="F17" s="9" t="s">
        <v>39</v>
      </c>
      <c r="G17" s="9" t="s">
        <v>6</v>
      </c>
      <c r="H17" s="14"/>
      <c r="I17" s="14"/>
      <c r="J17" s="14"/>
      <c r="K17" s="14"/>
      <c r="L17" s="47"/>
      <c r="N17" s="3" t="s">
        <v>136</v>
      </c>
      <c r="O17" s="3" t="str">
        <f>IF(AND(COUNT(H11:H19)=9,COUNT(I11:I19)=9,COUNT(J11:J19)=9,COUNT(K11:K19)=9,MAX(H11:H19)&lt;=MIN(H22:H52),MAX(I11:I19)&lt;=MIN(I22:I52),MAX(J11:J19)&lt;=MIN(J22:J52),MAX(K11:K19)&lt;=MIN(K22:K52)),"OK","FEHLER")</f>
        <v>FEHLER</v>
      </c>
    </row>
    <row r="18" spans="2:18" ht="12.75" customHeight="1" x14ac:dyDescent="0.2">
      <c r="B18" s="7" t="s">
        <v>116</v>
      </c>
      <c r="C18" s="14"/>
      <c r="F18" s="9" t="s">
        <v>40</v>
      </c>
      <c r="G18" s="9" t="s">
        <v>7</v>
      </c>
      <c r="H18" s="14"/>
      <c r="I18" s="14"/>
      <c r="J18" s="14"/>
      <c r="K18" s="14"/>
      <c r="L18" s="47"/>
    </row>
    <row r="19" spans="2:18" ht="12.75" customHeight="1" x14ac:dyDescent="0.2">
      <c r="B19" s="7" t="s">
        <v>117</v>
      </c>
      <c r="C19" s="14"/>
      <c r="F19" s="9" t="s">
        <v>41</v>
      </c>
      <c r="G19" s="9" t="s">
        <v>8</v>
      </c>
      <c r="H19" s="14"/>
      <c r="I19" s="14"/>
      <c r="J19" s="14"/>
      <c r="K19" s="14"/>
      <c r="L19" s="47"/>
      <c r="N19" s="10" t="s">
        <v>132</v>
      </c>
      <c r="O19" s="55" t="s">
        <v>73</v>
      </c>
      <c r="P19" s="55"/>
      <c r="Q19" s="55"/>
      <c r="R19" s="55"/>
    </row>
    <row r="20" spans="2:18" ht="12.75" customHeight="1" x14ac:dyDescent="0.2">
      <c r="B20" s="7" t="s">
        <v>118</v>
      </c>
      <c r="C20" s="14"/>
      <c r="F20" s="12" t="s">
        <v>93</v>
      </c>
      <c r="G20" s="12" t="s">
        <v>9</v>
      </c>
      <c r="H20" s="13"/>
      <c r="I20" s="13"/>
      <c r="J20" s="13"/>
      <c r="K20" s="13"/>
      <c r="L20" s="47"/>
      <c r="N20" s="52" t="s">
        <v>130</v>
      </c>
      <c r="O20" s="16" t="s">
        <v>74</v>
      </c>
      <c r="P20" s="16" t="s">
        <v>75</v>
      </c>
      <c r="Q20" s="16" t="s">
        <v>76</v>
      </c>
      <c r="R20" s="16" t="str">
        <f>CONCATENATE("III b ",C8)</f>
        <v xml:space="preserve">III b </v>
      </c>
    </row>
    <row r="21" spans="2:18" ht="12.75" customHeight="1" x14ac:dyDescent="0.2">
      <c r="B21" s="7" t="str">
        <f>CONCATENATE("8 III b ",C8)</f>
        <v xml:space="preserve">8 III b </v>
      </c>
      <c r="C21" s="14"/>
      <c r="F21" s="15" t="s">
        <v>42</v>
      </c>
      <c r="G21" s="15" t="s">
        <v>10</v>
      </c>
      <c r="H21" s="16"/>
      <c r="I21" s="16"/>
      <c r="J21" s="16"/>
      <c r="K21" s="16"/>
      <c r="L21" s="48"/>
      <c r="N21" s="3" t="s">
        <v>107</v>
      </c>
      <c r="O21" s="11" t="str">
        <f>CONCATENATE(IF(AND(NOT(ISBLANK($C12)),COUNTIFS(H$11:H$52,5)=$C12*2),"OK: ",""),COUNTIFS(H$11:H$52,5)," von ",$C12*2)</f>
        <v>0 von 0</v>
      </c>
      <c r="P21" s="11" t="str">
        <f>CONCATENATE(IF(AND(NOT(ISBLANK($C12)),COUNTIFS(I$11:I$52,5)=$C12*2),"OK: ",""),COUNTIFS(I$11:I$52,5)," von ",$C12*2)</f>
        <v>0 von 0</v>
      </c>
      <c r="Q21" s="11" t="str">
        <f>CONCATENATE(IF(AND(NOT(ISBLANK($C12)),COUNTIFS(J$11:J$52,5)=$C12*2),"OK: ",""),COUNTIFS(J$11:J$52,5)," von ",$C12*2)</f>
        <v>0 von 0</v>
      </c>
      <c r="R21" s="11" t="str">
        <f>CONCATENATE(IF(AND(NOT(ISBLANK($C12)),COUNTIFS(K$11:K$52,5)=$C12*2),"OK: ",""),COUNTIFS(K$11:K$52,5)," von ",$C12*2)</f>
        <v>0 von 0</v>
      </c>
    </row>
    <row r="22" spans="2:18" ht="12.75" customHeight="1" x14ac:dyDescent="0.2">
      <c r="B22" s="7" t="s">
        <v>119</v>
      </c>
      <c r="C22" s="14"/>
      <c r="F22" s="9" t="s">
        <v>43</v>
      </c>
      <c r="G22" s="9" t="s">
        <v>99</v>
      </c>
      <c r="H22" s="14"/>
      <c r="I22" s="14"/>
      <c r="J22" s="14"/>
      <c r="K22" s="14"/>
      <c r="L22" s="47"/>
      <c r="N22" s="3" t="s">
        <v>108</v>
      </c>
      <c r="O22" s="11" t="str">
        <f>CONCATENATE(IF(AND(NOT(ISBLANK($C13)),COUNTIFS(H$11:H$52,6)=$C13*2),"OK: ",""),COUNTIFS(H$11:H$52,6)," von ",$C13*2)</f>
        <v>0 von 0</v>
      </c>
      <c r="P22" s="11" t="str">
        <f t="shared" ref="P22:R22" si="0">CONCATENATE(IF(AND(NOT(ISBLANK($C13)),COUNTIFS(I$11:I$52,6)=$C13*2),"OK: ",""),COUNTIFS(I$11:I$52,6)," von ",$C13*2)</f>
        <v>0 von 0</v>
      </c>
      <c r="Q22" s="11" t="str">
        <f t="shared" si="0"/>
        <v>0 von 0</v>
      </c>
      <c r="R22" s="11" t="str">
        <f t="shared" si="0"/>
        <v>0 von 0</v>
      </c>
    </row>
    <row r="23" spans="2:18" ht="12.75" customHeight="1" x14ac:dyDescent="0.2">
      <c r="B23" s="7" t="s">
        <v>120</v>
      </c>
      <c r="C23" s="14"/>
      <c r="F23" s="9" t="s">
        <v>44</v>
      </c>
      <c r="G23" s="9" t="s">
        <v>11</v>
      </c>
      <c r="H23" s="14"/>
      <c r="I23" s="14"/>
      <c r="J23" s="14"/>
      <c r="K23" s="14"/>
      <c r="L23" s="47"/>
      <c r="N23" s="3" t="s">
        <v>109</v>
      </c>
      <c r="O23" s="11" t="str">
        <f>CONCATENATE(IF(AND(NOT(ISBLANK($C14)),COUNTIFS(H$11:H$52,7)=$C14*2),"OK: ",""),COUNTIFS(H$11:H$52,7)," von ",$C14*2)</f>
        <v>0 von 0</v>
      </c>
      <c r="P23" s="11" t="str">
        <f>CONCATENATE(IF(AND(NOT(ISBLANK($C15)),COUNTIFS(I$11:I$52,7)=$C15*2),"OK: ",""),COUNTIFS(I$11:I$52,7)," von ",$C15*2)</f>
        <v>0 von 0</v>
      </c>
      <c r="Q23" s="11" t="str">
        <f>CONCATENATE(IF(AND(NOT(ISBLANK($C16)),COUNTIFS(J$11:J$52,7)=$C16*2),"OK: ",""),COUNTIFS(J$11:J$52,7)," von ",$C16*2)</f>
        <v>0 von 0</v>
      </c>
      <c r="R23" s="11" t="str">
        <f>CONCATENATE(IF(AND(NOT(ISBLANK($C17)),COUNTIFS(K$11:K$52,7)=$C17*2),"OK: ",""),COUNTIFS(K$11:K$52,7)," von ",$C17*2)</f>
        <v>0 von 0</v>
      </c>
    </row>
    <row r="24" spans="2:18" ht="12.75" customHeight="1" x14ac:dyDescent="0.2">
      <c r="B24" s="7" t="s">
        <v>121</v>
      </c>
      <c r="C24" s="14"/>
      <c r="F24" s="15" t="s">
        <v>45</v>
      </c>
      <c r="G24" s="15" t="s">
        <v>12</v>
      </c>
      <c r="H24" s="16"/>
      <c r="I24" s="16"/>
      <c r="J24" s="16"/>
      <c r="K24" s="16"/>
      <c r="L24" s="47"/>
      <c r="N24" s="3" t="s">
        <v>110</v>
      </c>
      <c r="O24" s="11" t="str">
        <f>CONCATENATE(IF(AND(NOT(ISBLANK($C18)),COUNTIFS(H$11:H$52,8)=$C18*2),"OK: ",""),COUNTIFS(H$11:H$52,8)," von ",$C18*2)</f>
        <v>0 von 0</v>
      </c>
      <c r="P24" s="11" t="str">
        <f>CONCATENATE(IF(AND(NOT(ISBLANK($C19)),COUNTIFS(I$11:I$52,8)=$C19*2),"OK: ",""),COUNTIFS(I$11:I$52,8)," von ",$C19*2)</f>
        <v>0 von 0</v>
      </c>
      <c r="Q24" s="11" t="str">
        <f>CONCATENATE(IF(AND(NOT(ISBLANK($C20)),COUNTIFS(J$11:J$52,8)=$C20*2),"OK: ",""),COUNTIFS(J$11:J$52,8)," von ",$C20*2)</f>
        <v>0 von 0</v>
      </c>
      <c r="R24" s="11" t="str">
        <f>CONCATENATE(IF(AND(NOT(ISBLANK($C21)),COUNTIFS(K$11:K$52,8)=$C21*2),"OK: ",""),COUNTIFS(K$11:K$52,8)," von ",$C21*2)</f>
        <v>0 von 0</v>
      </c>
    </row>
    <row r="25" spans="2:18" ht="12.75" customHeight="1" x14ac:dyDescent="0.2">
      <c r="B25" s="7" t="str">
        <f>CONCATENATE("9 III b ",C8)</f>
        <v xml:space="preserve">9 III b </v>
      </c>
      <c r="C25" s="14"/>
      <c r="F25" s="9" t="s">
        <v>46</v>
      </c>
      <c r="G25" s="9" t="s">
        <v>100</v>
      </c>
      <c r="H25" s="14"/>
      <c r="I25" s="14"/>
      <c r="J25" s="14"/>
      <c r="K25" s="14"/>
      <c r="L25" s="47"/>
      <c r="N25" s="3" t="s">
        <v>111</v>
      </c>
      <c r="O25" s="11" t="str">
        <f>CONCATENATE(IF(AND(NOT(ISBLANK($C22)),COUNTIFS(H$11:H$52,9)=$C22*2),"OK: ",""),COUNTIFS(H$11:H$52,9)," von ",$C22*2)</f>
        <v>0 von 0</v>
      </c>
      <c r="P25" s="11" t="str">
        <f>CONCATENATE(IF(AND(NOT(ISBLANK($C23)),COUNTIFS(I$11:I$52,9)=$C23*2),"OK: ",""),COUNTIFS(I$11:I$52,9)," von ",$C23*2)</f>
        <v>0 von 0</v>
      </c>
      <c r="Q25" s="11" t="str">
        <f>CONCATENATE(IF(AND(NOT(ISBLANK($C24)),COUNTIFS(J$11:J$52,9)=$C24*2),"OK: ",""),COUNTIFS(J$11:J$52,9)," von ",$C24*2)</f>
        <v>0 von 0</v>
      </c>
      <c r="R25" s="11" t="str">
        <f>CONCATENATE(IF(AND(NOT(ISBLANK($C25)),COUNTIFS(K$11:K$52,9)=$C25*2),"OK: ",""),COUNTIFS(K$11:K$52,9)," von ",$C25*2)</f>
        <v>0 von 0</v>
      </c>
    </row>
    <row r="26" spans="2:18" ht="12.75" customHeight="1" x14ac:dyDescent="0.2">
      <c r="B26" s="7" t="s">
        <v>122</v>
      </c>
      <c r="C26" s="14"/>
      <c r="F26" s="9" t="s">
        <v>47</v>
      </c>
      <c r="G26" s="9" t="s">
        <v>13</v>
      </c>
      <c r="H26" s="14"/>
      <c r="I26" s="14"/>
      <c r="J26" s="14"/>
      <c r="K26" s="14"/>
      <c r="L26" s="47"/>
      <c r="N26" s="3" t="s">
        <v>112</v>
      </c>
      <c r="O26" s="11" t="str">
        <f>CONCATENATE(IF(AND(NOT(ISBLANK($C26)),COUNTIFS(H$11:H$52,10)=$C26*2),"OK: ",""),COUNTIFS(H$11:H$52,10)," von ",$C26*2)</f>
        <v>0 von 0</v>
      </c>
      <c r="P26" s="11" t="str">
        <f>CONCATENATE(IF(AND(NOT(ISBLANK($C27)),COUNTIFS(I$11:I$52,10)=$C27*2),"OK: ",""),COUNTIFS(I$11:I$52,10)," von ",$C27*2)</f>
        <v>0 von 0</v>
      </c>
      <c r="Q26" s="11" t="str">
        <f>CONCATENATE(IF(AND(NOT(ISBLANK($C28)),COUNTIFS(J$11:J$52,10)=$C28*2),"OK: ",""),COUNTIFS(J$11:J$52,10)," von ",$C28*2)</f>
        <v>0 von 0</v>
      </c>
      <c r="R26" s="11" t="str">
        <f>CONCATENATE(IF(AND(NOT(ISBLANK($C29)),COUNTIFS(K$11:K$52,10)=$C29*2),"OK: ",""),COUNTIFS(K$11:K$52,10)," von ",$C29*2)</f>
        <v>0 von 0</v>
      </c>
    </row>
    <row r="27" spans="2:18" ht="12.75" customHeight="1" x14ac:dyDescent="0.2">
      <c r="B27" s="7" t="s">
        <v>123</v>
      </c>
      <c r="C27" s="14"/>
      <c r="F27" s="15" t="s">
        <v>48</v>
      </c>
      <c r="G27" s="15" t="s">
        <v>14</v>
      </c>
      <c r="H27" s="16"/>
      <c r="I27" s="16"/>
      <c r="J27" s="16"/>
      <c r="K27" s="16"/>
      <c r="L27" s="47"/>
    </row>
    <row r="28" spans="2:18" ht="12.75" customHeight="1" x14ac:dyDescent="0.2">
      <c r="B28" s="7" t="s">
        <v>124</v>
      </c>
      <c r="C28" s="14"/>
      <c r="F28" s="9" t="s">
        <v>49</v>
      </c>
      <c r="G28" s="9" t="s">
        <v>101</v>
      </c>
      <c r="H28" s="14"/>
      <c r="I28" s="14"/>
      <c r="J28" s="14"/>
      <c r="K28" s="14"/>
      <c r="L28" s="47"/>
      <c r="O28" s="53"/>
    </row>
    <row r="29" spans="2:18" ht="12.75" customHeight="1" x14ac:dyDescent="0.2">
      <c r="B29" s="7" t="str">
        <f>CONCATENATE("10 III b ",C8)</f>
        <v xml:space="preserve">10 III b </v>
      </c>
      <c r="C29" s="14"/>
      <c r="F29" s="9" t="s">
        <v>50</v>
      </c>
      <c r="G29" s="9" t="s">
        <v>15</v>
      </c>
      <c r="H29" s="14"/>
      <c r="I29" s="14"/>
      <c r="J29" s="14"/>
      <c r="K29" s="14"/>
      <c r="L29" s="47"/>
    </row>
    <row r="30" spans="2:18" ht="12.75" customHeight="1" x14ac:dyDescent="0.2">
      <c r="F30" s="15" t="s">
        <v>51</v>
      </c>
      <c r="G30" s="15" t="s">
        <v>16</v>
      </c>
      <c r="H30" s="16"/>
      <c r="I30" s="16"/>
      <c r="J30" s="16"/>
      <c r="K30" s="16"/>
      <c r="L30" s="47"/>
    </row>
    <row r="31" spans="2:18" ht="12.75" customHeight="1" x14ac:dyDescent="0.2">
      <c r="F31" s="9" t="s">
        <v>52</v>
      </c>
      <c r="G31" s="9" t="s">
        <v>102</v>
      </c>
      <c r="H31" s="14"/>
      <c r="I31" s="14"/>
      <c r="J31" s="14"/>
      <c r="K31" s="14"/>
      <c r="L31" s="47"/>
    </row>
    <row r="32" spans="2:18" ht="12.75" customHeight="1" x14ac:dyDescent="0.2">
      <c r="F32" s="9" t="s">
        <v>53</v>
      </c>
      <c r="G32" s="9" t="s">
        <v>103</v>
      </c>
      <c r="H32" s="14"/>
      <c r="I32" s="14"/>
      <c r="J32" s="14"/>
      <c r="K32" s="14"/>
      <c r="L32" s="47"/>
    </row>
    <row r="33" spans="6:12" ht="12.75" customHeight="1" x14ac:dyDescent="0.2">
      <c r="F33" s="9" t="s">
        <v>54</v>
      </c>
      <c r="G33" s="9" t="s">
        <v>17</v>
      </c>
      <c r="H33" s="14"/>
      <c r="I33" s="14"/>
      <c r="J33" s="14"/>
      <c r="K33" s="14"/>
      <c r="L33" s="47"/>
    </row>
    <row r="34" spans="6:12" ht="12.75" customHeight="1" x14ac:dyDescent="0.2">
      <c r="F34" s="9" t="s">
        <v>55</v>
      </c>
      <c r="G34" s="9" t="s">
        <v>18</v>
      </c>
      <c r="H34" s="14"/>
      <c r="I34" s="14"/>
      <c r="J34" s="14"/>
      <c r="K34" s="14"/>
      <c r="L34" s="47"/>
    </row>
    <row r="35" spans="6:12" ht="12.75" customHeight="1" x14ac:dyDescent="0.2">
      <c r="F35" s="9" t="s">
        <v>56</v>
      </c>
      <c r="G35" s="9" t="s">
        <v>19</v>
      </c>
      <c r="H35" s="14"/>
      <c r="I35" s="14"/>
      <c r="J35" s="14"/>
      <c r="K35" s="14"/>
      <c r="L35" s="47"/>
    </row>
    <row r="36" spans="6:12" ht="12.75" customHeight="1" x14ac:dyDescent="0.2">
      <c r="F36" s="9" t="s">
        <v>57</v>
      </c>
      <c r="G36" s="9" t="s">
        <v>20</v>
      </c>
      <c r="H36" s="14"/>
      <c r="I36" s="14"/>
      <c r="J36" s="14"/>
      <c r="K36" s="14"/>
      <c r="L36" s="47"/>
    </row>
    <row r="37" spans="6:12" ht="12.75" customHeight="1" x14ac:dyDescent="0.2">
      <c r="F37" s="15" t="s">
        <v>58</v>
      </c>
      <c r="G37" s="15" t="s">
        <v>21</v>
      </c>
      <c r="H37" s="16"/>
      <c r="I37" s="16"/>
      <c r="J37" s="16"/>
      <c r="K37" s="16"/>
      <c r="L37" s="47"/>
    </row>
    <row r="38" spans="6:12" ht="12.75" customHeight="1" x14ac:dyDescent="0.2">
      <c r="F38" s="9" t="s">
        <v>59</v>
      </c>
      <c r="G38" s="9" t="s">
        <v>104</v>
      </c>
      <c r="H38" s="14"/>
      <c r="I38" s="14"/>
      <c r="J38" s="14"/>
      <c r="K38" s="14"/>
      <c r="L38" s="47"/>
    </row>
    <row r="39" spans="6:12" ht="12.75" customHeight="1" x14ac:dyDescent="0.2">
      <c r="F39" s="9" t="s">
        <v>60</v>
      </c>
      <c r="G39" s="9" t="s">
        <v>22</v>
      </c>
      <c r="H39" s="14"/>
      <c r="I39" s="14"/>
      <c r="J39" s="14"/>
      <c r="K39" s="14"/>
      <c r="L39" s="47"/>
    </row>
    <row r="40" spans="6:12" ht="12.75" customHeight="1" x14ac:dyDescent="0.2">
      <c r="F40" s="15" t="s">
        <v>61</v>
      </c>
      <c r="G40" s="15" t="s">
        <v>23</v>
      </c>
      <c r="H40" s="15"/>
      <c r="I40" s="15"/>
      <c r="J40" s="15"/>
      <c r="K40" s="15"/>
      <c r="L40" s="47"/>
    </row>
    <row r="41" spans="6:12" ht="12.75" customHeight="1" x14ac:dyDescent="0.2">
      <c r="F41" s="9" t="s">
        <v>62</v>
      </c>
      <c r="G41" s="9" t="s">
        <v>105</v>
      </c>
      <c r="H41" s="14"/>
      <c r="I41" s="14"/>
      <c r="J41" s="14"/>
      <c r="K41" s="14"/>
      <c r="L41" s="47"/>
    </row>
    <row r="42" spans="6:12" ht="12.75" customHeight="1" x14ac:dyDescent="0.2">
      <c r="F42" s="9" t="s">
        <v>63</v>
      </c>
      <c r="G42" s="9" t="s">
        <v>24</v>
      </c>
      <c r="H42" s="14"/>
      <c r="I42" s="14"/>
      <c r="J42" s="14"/>
      <c r="K42" s="14"/>
      <c r="L42" s="47"/>
    </row>
    <row r="43" spans="6:12" ht="12.75" customHeight="1" x14ac:dyDescent="0.2">
      <c r="F43" s="15" t="s">
        <v>64</v>
      </c>
      <c r="G43" s="15" t="s">
        <v>133</v>
      </c>
      <c r="H43" s="16"/>
      <c r="I43" s="16"/>
      <c r="J43" s="16"/>
      <c r="K43" s="16"/>
      <c r="L43" s="47"/>
    </row>
    <row r="44" spans="6:12" ht="12.75" customHeight="1" x14ac:dyDescent="0.2">
      <c r="F44" s="9" t="s">
        <v>65</v>
      </c>
      <c r="G44" s="9" t="s">
        <v>25</v>
      </c>
      <c r="H44" s="14"/>
      <c r="I44" s="14"/>
      <c r="J44" s="14"/>
      <c r="K44" s="14"/>
      <c r="L44" s="47"/>
    </row>
    <row r="45" spans="6:12" ht="12.75" customHeight="1" x14ac:dyDescent="0.2">
      <c r="F45" s="9" t="s">
        <v>66</v>
      </c>
      <c r="G45" s="9" t="s">
        <v>26</v>
      </c>
      <c r="H45" s="14"/>
      <c r="I45" s="14"/>
      <c r="J45" s="14"/>
      <c r="K45" s="14"/>
      <c r="L45" s="47"/>
    </row>
    <row r="46" spans="6:12" ht="12.75" customHeight="1" x14ac:dyDescent="0.2">
      <c r="F46" s="9" t="s">
        <v>134</v>
      </c>
      <c r="G46" s="9" t="s">
        <v>135</v>
      </c>
      <c r="H46" s="14"/>
      <c r="I46" s="14"/>
      <c r="J46" s="14"/>
      <c r="K46" s="14"/>
      <c r="L46" s="47"/>
    </row>
    <row r="47" spans="6:12" ht="12.75" customHeight="1" x14ac:dyDescent="0.2">
      <c r="F47" s="15" t="s">
        <v>67</v>
      </c>
      <c r="G47" s="15" t="s">
        <v>27</v>
      </c>
      <c r="H47" s="16"/>
      <c r="I47" s="16"/>
      <c r="J47" s="16"/>
      <c r="K47" s="16"/>
      <c r="L47" s="47"/>
    </row>
    <row r="48" spans="6:12" ht="12.75" customHeight="1" x14ac:dyDescent="0.2">
      <c r="F48" s="9" t="s">
        <v>68</v>
      </c>
      <c r="G48" s="9" t="s">
        <v>28</v>
      </c>
      <c r="H48" s="14"/>
      <c r="I48" s="14"/>
      <c r="J48" s="14"/>
      <c r="K48" s="14"/>
      <c r="L48" s="47"/>
    </row>
    <row r="49" spans="6:12" ht="12.75" customHeight="1" x14ac:dyDescent="0.2">
      <c r="F49" s="9" t="s">
        <v>69</v>
      </c>
      <c r="G49" s="9" t="s">
        <v>29</v>
      </c>
      <c r="H49" s="14"/>
      <c r="I49" s="14"/>
      <c r="J49" s="14"/>
      <c r="K49" s="14"/>
      <c r="L49" s="47"/>
    </row>
    <row r="50" spans="6:12" ht="12.75" customHeight="1" x14ac:dyDescent="0.2">
      <c r="F50" s="9" t="s">
        <v>70</v>
      </c>
      <c r="G50" s="9" t="s">
        <v>30</v>
      </c>
      <c r="H50" s="14"/>
      <c r="I50" s="14"/>
      <c r="J50" s="14"/>
      <c r="K50" s="14"/>
      <c r="L50" s="47"/>
    </row>
    <row r="51" spans="6:12" ht="12.75" customHeight="1" x14ac:dyDescent="0.2">
      <c r="F51" s="9" t="s">
        <v>71</v>
      </c>
      <c r="G51" s="9" t="s">
        <v>31</v>
      </c>
      <c r="H51" s="14"/>
      <c r="I51" s="14"/>
      <c r="J51" s="14"/>
      <c r="K51" s="14"/>
      <c r="L51" s="47"/>
    </row>
    <row r="52" spans="6:12" ht="12.75" customHeight="1" x14ac:dyDescent="0.2">
      <c r="F52" s="9" t="s">
        <v>72</v>
      </c>
      <c r="G52" s="9" t="s">
        <v>32</v>
      </c>
      <c r="H52" s="14"/>
      <c r="I52" s="14"/>
      <c r="J52" s="14"/>
      <c r="K52" s="14"/>
      <c r="L52" s="47"/>
    </row>
    <row r="53" spans="6:12" ht="12.75" customHeight="1" x14ac:dyDescent="0.2">
      <c r="F53" s="17"/>
      <c r="G53" s="18" t="s">
        <v>80</v>
      </c>
      <c r="H53" s="19">
        <f>COUNT(Pflichtmodule_I)</f>
        <v>0</v>
      </c>
      <c r="I53" s="20">
        <f>COUNT(Pflichtmodule_II)</f>
        <v>0</v>
      </c>
      <c r="J53" s="21">
        <f>COUNT(Pflichtmodule_IIIa)</f>
        <v>0</v>
      </c>
      <c r="K53" s="22">
        <f>IF($C$8="KU",COUNT(Pflichtmodule_IIIb_KU),IF($C$8="WE",COUNT(Pflichtmodule_IIIb_WE),COUNT(Pflichtmodule_IIIb_andere)))</f>
        <v>0</v>
      </c>
      <c r="L53" s="47"/>
    </row>
    <row r="54" spans="6:12" ht="12.75" customHeight="1" x14ac:dyDescent="0.2">
      <c r="F54" s="23"/>
      <c r="G54" s="24" t="s">
        <v>81</v>
      </c>
      <c r="H54" s="25">
        <f>COUNT(Wahlmodule_I)</f>
        <v>0</v>
      </c>
      <c r="I54" s="26">
        <f>COUNT(Wahlmodule_II)</f>
        <v>0</v>
      </c>
      <c r="J54" s="27">
        <f>COUNT(Wahlmodule_IIIa)</f>
        <v>0</v>
      </c>
      <c r="K54" s="28">
        <f>IF($C$8="KU",COUNT(Wahlmodule_IIIb_KU),IF($C$8="WE",COUNT(Wahlmodule_IIIb_WE),COUNT(Wahlmodule_IIIb_andere)))</f>
        <v>0</v>
      </c>
    </row>
    <row r="55" spans="6:12" ht="12.75" customHeight="1" x14ac:dyDescent="0.2">
      <c r="F55" s="29"/>
      <c r="G55" s="30" t="s">
        <v>90</v>
      </c>
      <c r="H55" s="31">
        <f>H53+H54</f>
        <v>0</v>
      </c>
      <c r="I55" s="32">
        <f t="shared" ref="I55:K55" si="1">I53+I54</f>
        <v>0</v>
      </c>
      <c r="J55" s="33">
        <f t="shared" si="1"/>
        <v>0</v>
      </c>
      <c r="K55" s="34">
        <f t="shared" si="1"/>
        <v>0</v>
      </c>
    </row>
    <row r="56" spans="6:12" ht="12.75" customHeight="1" x14ac:dyDescent="0.2">
      <c r="K56" s="50" t="s">
        <v>106</v>
      </c>
    </row>
    <row r="57" spans="6:12" ht="12.75" customHeight="1" x14ac:dyDescent="0.2"/>
  </sheetData>
  <sheetProtection sheet="1" objects="1" scenarios="1"/>
  <mergeCells count="11">
    <mergeCell ref="O19:R19"/>
    <mergeCell ref="H8:K8"/>
    <mergeCell ref="N5:O5"/>
    <mergeCell ref="B1:B3"/>
    <mergeCell ref="C1:G1"/>
    <mergeCell ref="C2:G2"/>
    <mergeCell ref="C3:G3"/>
    <mergeCell ref="B5:C5"/>
    <mergeCell ref="F5:K5"/>
    <mergeCell ref="F7:K7"/>
    <mergeCell ref="F8:G8"/>
  </mergeCells>
  <phoneticPr fontId="8" type="noConversion"/>
  <conditionalFormatting sqref="C7:C8">
    <cfRule type="expression" dxfId="64" priority="95">
      <formula>NOT(ISBLANK(C7))</formula>
    </cfRule>
    <cfRule type="expression" dxfId="63" priority="96">
      <formula>ISBLANK(C7)</formula>
    </cfRule>
  </conditionalFormatting>
  <conditionalFormatting sqref="C12:C29">
    <cfRule type="expression" dxfId="62" priority="93">
      <formula>ISNUMBER(C12)</formula>
    </cfRule>
    <cfRule type="expression" dxfId="61" priority="94">
      <formula>NOT(ISNUMBER(C12))</formula>
    </cfRule>
  </conditionalFormatting>
  <conditionalFormatting sqref="H31:H32">
    <cfRule type="expression" dxfId="60" priority="150">
      <formula>NOT(ISBLANK(H31))</formula>
    </cfRule>
    <cfRule type="expression" dxfId="59" priority="151">
      <formula>ISBLANK(H31)</formula>
    </cfRule>
  </conditionalFormatting>
  <conditionalFormatting sqref="H38">
    <cfRule type="expression" dxfId="58" priority="148">
      <formula>NOT(ISBLANK(H38))</formula>
    </cfRule>
    <cfRule type="expression" dxfId="57" priority="149">
      <formula>ISBLANK(H38)</formula>
    </cfRule>
  </conditionalFormatting>
  <conditionalFormatting sqref="H53">
    <cfRule type="cellIs" dxfId="56" priority="200" operator="notEqual">
      <formula>16</formula>
    </cfRule>
    <cfRule type="cellIs" dxfId="55" priority="201" operator="equal">
      <formula>16</formula>
    </cfRule>
  </conditionalFormatting>
  <conditionalFormatting sqref="H54">
    <cfRule type="cellIs" dxfId="54" priority="199" operator="equal">
      <formula>6</formula>
    </cfRule>
    <cfRule type="cellIs" dxfId="53" priority="198" operator="notEqual">
      <formula>6</formula>
    </cfRule>
  </conditionalFormatting>
  <conditionalFormatting sqref="H55">
    <cfRule type="cellIs" dxfId="52" priority="197" operator="equal">
      <formula>22</formula>
    </cfRule>
    <cfRule type="cellIs" dxfId="51" priority="196" operator="notEqual">
      <formula>22</formula>
    </cfRule>
  </conditionalFormatting>
  <conditionalFormatting sqref="H28:I28">
    <cfRule type="expression" dxfId="50" priority="152">
      <formula>NOT(ISBLANK(H28))</formula>
    </cfRule>
    <cfRule type="expression" dxfId="49" priority="153">
      <formula>ISBLANK(H28)</formula>
    </cfRule>
  </conditionalFormatting>
  <conditionalFormatting sqref="H11:K19">
    <cfRule type="expression" dxfId="48" priority="265">
      <formula>ISBLANK(H11)</formula>
    </cfRule>
    <cfRule type="expression" dxfId="47" priority="264">
      <formula>NOT(ISBLANK(H11))</formula>
    </cfRule>
  </conditionalFormatting>
  <conditionalFormatting sqref="H22:K22">
    <cfRule type="expression" dxfId="46" priority="162">
      <formula>NOT(ISBLANK(H22))</formula>
    </cfRule>
    <cfRule type="expression" dxfId="45" priority="163">
      <formula>ISBLANK(H22)</formula>
    </cfRule>
  </conditionalFormatting>
  <conditionalFormatting sqref="H25:K25">
    <cfRule type="expression" dxfId="44" priority="154">
      <formula>NOT(ISBLANK(H25))</formula>
    </cfRule>
    <cfRule type="expression" dxfId="43" priority="155">
      <formula>ISBLANK(H25)</formula>
    </cfRule>
  </conditionalFormatting>
  <conditionalFormatting sqref="H41:K41">
    <cfRule type="expression" dxfId="42" priority="140">
      <formula>NOT(ISBLANK(H41))</formula>
    </cfRule>
    <cfRule type="expression" dxfId="41" priority="141">
      <formula>ISBLANK(H41)</formula>
    </cfRule>
  </conditionalFormatting>
  <conditionalFormatting sqref="I53">
    <cfRule type="cellIs" dxfId="40" priority="195" operator="equal">
      <formula>13</formula>
    </cfRule>
    <cfRule type="cellIs" dxfId="39" priority="194" operator="notEqual">
      <formula>13</formula>
    </cfRule>
  </conditionalFormatting>
  <conditionalFormatting sqref="I54">
    <cfRule type="cellIs" dxfId="38" priority="192" operator="notEqual">
      <formula>3</formula>
    </cfRule>
    <cfRule type="cellIs" dxfId="37" priority="193" operator="equal">
      <formula>3</formula>
    </cfRule>
  </conditionalFormatting>
  <conditionalFormatting sqref="I55">
    <cfRule type="cellIs" dxfId="36" priority="191" operator="equal">
      <formula>16</formula>
    </cfRule>
    <cfRule type="cellIs" dxfId="35" priority="190" operator="notEqual">
      <formula>16</formula>
    </cfRule>
  </conditionalFormatting>
  <conditionalFormatting sqref="J53">
    <cfRule type="cellIs" dxfId="34" priority="189" operator="equal">
      <formula>12</formula>
    </cfRule>
    <cfRule type="cellIs" dxfId="33" priority="188" operator="notEqual">
      <formula>12</formula>
    </cfRule>
  </conditionalFormatting>
  <conditionalFormatting sqref="J54">
    <cfRule type="cellIs" dxfId="32" priority="187" operator="equal">
      <formula>2</formula>
    </cfRule>
    <cfRule type="cellIs" dxfId="31" priority="186" operator="notEqual">
      <formula>2</formula>
    </cfRule>
  </conditionalFormatting>
  <conditionalFormatting sqref="J55">
    <cfRule type="cellIs" dxfId="30" priority="185" operator="equal">
      <formula>14</formula>
    </cfRule>
    <cfRule type="cellIs" dxfId="29" priority="184" operator="notEqual">
      <formula>14</formula>
    </cfRule>
  </conditionalFormatting>
  <conditionalFormatting sqref="K31:K32">
    <cfRule type="expression" dxfId="28" priority="103">
      <formula>AND($C$8="WE",ISBLANK(K31))</formula>
    </cfRule>
    <cfRule type="expression" dxfId="27" priority="102">
      <formula>AND($C$8="WE",NOT(ISBLANK(K31)))</formula>
    </cfRule>
  </conditionalFormatting>
  <conditionalFormatting sqref="K48:K49">
    <cfRule type="expression" dxfId="26" priority="101">
      <formula>AND($C$8="KU",ISBLANK(K48))</formula>
    </cfRule>
    <cfRule type="expression" dxfId="25" priority="100">
      <formula>AND($C$8="KU",NOT(ISBLANK(K48)))</formula>
    </cfRule>
  </conditionalFormatting>
  <conditionalFormatting sqref="K53">
    <cfRule type="expression" dxfId="24" priority="182">
      <formula>AND(C8="KU",(K53=14))</formula>
    </cfRule>
    <cfRule type="expression" dxfId="23" priority="183">
      <formula>AND(C8="KU",NOT(K53=14))</formula>
    </cfRule>
    <cfRule type="expression" dxfId="22" priority="178">
      <formula>AND(C8="WE",(K53=14))</formula>
    </cfRule>
    <cfRule type="expression" dxfId="21" priority="175">
      <formula>AND(C8="andere",NOT(K53=12))</formula>
    </cfRule>
    <cfRule type="expression" dxfId="20" priority="174">
      <formula>AND(C8="andere",(K53=12))</formula>
    </cfRule>
    <cfRule type="expression" dxfId="19" priority="205">
      <formula>(C8="andere")</formula>
    </cfRule>
    <cfRule type="expression" dxfId="18" priority="206">
      <formula>(C8="WE")</formula>
    </cfRule>
    <cfRule type="expression" dxfId="17" priority="207">
      <formula>(C8="KU")</formula>
    </cfRule>
    <cfRule type="expression" dxfId="16" priority="179">
      <formula>AND(C8="WE",NOT(K53=14))</formula>
    </cfRule>
  </conditionalFormatting>
  <conditionalFormatting sqref="K53:K54">
    <cfRule type="cellIs" dxfId="15" priority="97" operator="equal">
      <formula>0</formula>
    </cfRule>
  </conditionalFormatting>
  <conditionalFormatting sqref="K54">
    <cfRule type="expression" dxfId="14" priority="181">
      <formula>AND(C8="KU",NOT(K54=4))</formula>
    </cfRule>
    <cfRule type="expression" dxfId="13" priority="177">
      <formula>AND(C8="WE",NOT(K54=4))</formula>
    </cfRule>
    <cfRule type="expression" dxfId="12" priority="176">
      <formula>AND(C8="WE",(K54=4))</formula>
    </cfRule>
    <cfRule type="expression" dxfId="11" priority="173">
      <formula>AND(C8="andere",NOT(K54=6))</formula>
    </cfRule>
    <cfRule type="expression" dxfId="10" priority="172">
      <formula>AND(C8="andere",(K54=6))</formula>
    </cfRule>
    <cfRule type="expression" dxfId="9" priority="202">
      <formula>(C8="WE")</formula>
    </cfRule>
    <cfRule type="expression" dxfId="8" priority="203">
      <formula>(C8="KU")</formula>
    </cfRule>
    <cfRule type="expression" dxfId="7" priority="204">
      <formula>(C8="andere")</formula>
    </cfRule>
    <cfRule type="expression" dxfId="6" priority="180">
      <formula>AND(C8="KU",(K54=4))</formula>
    </cfRule>
  </conditionalFormatting>
  <conditionalFormatting sqref="K55">
    <cfRule type="cellIs" dxfId="5" priority="171" operator="equal">
      <formula>18</formula>
    </cfRule>
    <cfRule type="cellIs" dxfId="4" priority="170" operator="notEqual">
      <formula>18</formula>
    </cfRule>
  </conditionalFormatting>
  <conditionalFormatting sqref="O9:O17">
    <cfRule type="containsText" dxfId="3" priority="98" operator="containsText" text="FEHLER">
      <formula>NOT(ISERROR(SEARCH("FEHLER",O9)))</formula>
    </cfRule>
    <cfRule type="containsText" dxfId="2" priority="99" operator="containsText" text="OK">
      <formula>NOT(ISERROR(SEARCH("OK",O9)))</formula>
    </cfRule>
  </conditionalFormatting>
  <conditionalFormatting sqref="O21:R26">
    <cfRule type="notContainsText" dxfId="1" priority="25" operator="notContains" text="OK">
      <formula>ISERROR(SEARCH("OK",O21))</formula>
    </cfRule>
    <cfRule type="beginsWith" dxfId="0" priority="26" operator="beginsWith" text="OK">
      <formula>LEFT(O21,LEN("OK"))="OK"</formula>
    </cfRule>
  </conditionalFormatting>
  <dataValidations count="3">
    <dataValidation type="list" allowBlank="1" showInputMessage="1" showErrorMessage="1" sqref="C8" xr:uid="{C00EAB3B-F59E-45A9-8142-A6A4014AB65F}">
      <formula1>"KU,WE,andere"</formula1>
    </dataValidation>
    <dataValidation type="list" allowBlank="1" showInputMessage="1" showErrorMessage="1" sqref="H11:K19" xr:uid="{1D357B9C-E9BD-440C-B658-A53E7A89EE15}">
      <formula1>"5,6,7,8"</formula1>
    </dataValidation>
    <dataValidation type="list" allowBlank="1" showInputMessage="1" showErrorMessage="1" sqref="H22:K23 H25:K26 H28:K29 H31:K36 H38:K39 H41:K42 H48:K52 H44:K46" xr:uid="{D10478EF-E730-4787-9367-F8332BB43955}">
      <formula1>"7,8,9,10"</formula1>
    </dataValidation>
  </dataValidations>
  <printOptions horizontalCentered="1"/>
  <pageMargins left="0.39370078740157483" right="0.39370078740157483" top="0.78740157480314965" bottom="0.78740157480314965" header="0.31496062992125984" footer="0.31496062992125984"/>
  <pageSetup paperSize="9" orientation="portrait" r:id="rId1"/>
  <ignoredErrors>
    <ignoredError sqref="F22:F23 F25:F26 F28:F29 F31:F36 F38:F39 F41:F42 F48:F52 F44:F46" twoDigitTextYear="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13</vt:i4>
      </vt:variant>
    </vt:vector>
  </HeadingPairs>
  <TitlesOfParts>
    <vt:vector size="14" baseType="lpstr">
      <vt:lpstr>Modulwahlhilfe</vt:lpstr>
      <vt:lpstr>Modulwahlhilfe!Druckbereich</vt:lpstr>
      <vt:lpstr>Pflichtmodule_I</vt:lpstr>
      <vt:lpstr>Pflichtmodule_II</vt:lpstr>
      <vt:lpstr>Pflichtmodule_IIIa</vt:lpstr>
      <vt:lpstr>Pflichtmodule_IIIb_andere</vt:lpstr>
      <vt:lpstr>Pflichtmodule_IIIb_KU</vt:lpstr>
      <vt:lpstr>Pflichtmodule_IIIb_WE</vt:lpstr>
      <vt:lpstr>Wahlmodule_I</vt:lpstr>
      <vt:lpstr>Wahlmodule_II</vt:lpstr>
      <vt:lpstr>Wahlmodule_IIIa</vt:lpstr>
      <vt:lpstr>Wahlmodule_IIIb_andere</vt:lpstr>
      <vt:lpstr>Wahlmodule_IIIb_KU</vt:lpstr>
      <vt:lpstr>Wahlmodule_IIIb_WE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Mayer</dc:creator>
  <cp:lastModifiedBy>Thomas Mayer</cp:lastModifiedBy>
  <cp:lastPrinted>2024-11-27T18:23:36Z</cp:lastPrinted>
  <dcterms:created xsi:type="dcterms:W3CDTF">2020-03-11T13:18:55Z</dcterms:created>
  <dcterms:modified xsi:type="dcterms:W3CDTF">2024-11-29T08:50:21Z</dcterms:modified>
</cp:coreProperties>
</file>